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144" yWindow="-60" windowWidth="16896" windowHeight="9696"/>
  </bookViews>
  <sheets>
    <sheet name="METRIC" sheetId="1" r:id="rId1"/>
    <sheet name="Conversion" sheetId="6" r:id="rId2"/>
  </sheets>
  <calcPr calcId="145621"/>
</workbook>
</file>

<file path=xl/calcChain.xml><?xml version="1.0" encoding="utf-8"?>
<calcChain xmlns="http://schemas.openxmlformats.org/spreadsheetml/2006/main">
  <c r="F17" i="6" l="1"/>
  <c r="F13" i="6"/>
  <c r="C17" i="6"/>
  <c r="C13" i="6"/>
  <c r="F9" i="6"/>
  <c r="F5" i="6"/>
  <c r="C9" i="6"/>
  <c r="C5" i="6"/>
  <c r="B20" i="1" l="1"/>
  <c r="B19" i="1"/>
  <c r="B21" i="1" l="1"/>
  <c r="B22" i="1" s="1"/>
  <c r="B27" i="1" s="1"/>
  <c r="B29" i="1" s="1"/>
  <c r="B13" i="1" s="1"/>
  <c r="B14" i="1" s="1"/>
  <c r="B15" i="1" s="1"/>
  <c r="B28" i="1" l="1"/>
  <c r="B30" i="1" s="1"/>
  <c r="B25" i="1"/>
  <c r="B26" i="1"/>
</calcChain>
</file>

<file path=xl/sharedStrings.xml><?xml version="1.0" encoding="utf-8"?>
<sst xmlns="http://schemas.openxmlformats.org/spreadsheetml/2006/main" count="91" uniqueCount="72">
  <si>
    <t>Use this spreadsheet to calucate the amount of ZINGA that your job requires!</t>
  </si>
  <si>
    <t>Dry Film Thickness</t>
  </si>
  <si>
    <t>Wet Film Thickness</t>
  </si>
  <si>
    <t>Average Roughness Profile</t>
  </si>
  <si>
    <t>Total Wet Film Thickness</t>
  </si>
  <si>
    <t>Total Dry Layer Thickness</t>
  </si>
  <si>
    <t>Density</t>
  </si>
  <si>
    <t>Solid Content in Volume</t>
  </si>
  <si>
    <t>Coverage in Weight</t>
  </si>
  <si>
    <t>Coverage in Volume</t>
  </si>
  <si>
    <t>Consumption in Weight</t>
  </si>
  <si>
    <t>Consumption in Volume</t>
  </si>
  <si>
    <t>Total Surface to be Treated</t>
  </si>
  <si>
    <t>Theoretical Total Consumption in Weight</t>
  </si>
  <si>
    <t>Theoretical Total Consumption in Volume</t>
  </si>
  <si>
    <t>Percentage of Loss</t>
  </si>
  <si>
    <t>Percentage of Thinner in Volume</t>
  </si>
  <si>
    <t>Units</t>
  </si>
  <si>
    <t>um</t>
  </si>
  <si>
    <t>um Rz</t>
  </si>
  <si>
    <t>Kg/L</t>
  </si>
  <si>
    <t>%</t>
  </si>
  <si>
    <t>m^2/Kg</t>
  </si>
  <si>
    <t>m^2/L</t>
  </si>
  <si>
    <t>Kg/m^2</t>
  </si>
  <si>
    <t>L/m^2</t>
  </si>
  <si>
    <t>m^2</t>
  </si>
  <si>
    <t>Kg</t>
  </si>
  <si>
    <t xml:space="preserve">L </t>
  </si>
  <si>
    <t>L</t>
  </si>
  <si>
    <t>Calculated: Dry Film Thickness / ( Solid Content in Volume / 100 )</t>
  </si>
  <si>
    <t>Calculated: ( Average Roughness Profile / 2 ) / ( Solid Content in Volume / 100 )</t>
  </si>
  <si>
    <t>Wet Film Thickness into Roughness Profile</t>
  </si>
  <si>
    <t>Calculated: Wet Film Thickness + Wet Film Thickness into Roughness Profile</t>
  </si>
  <si>
    <t>Calculated: Total Wet Film Thickness x ( Solid Content in Volume / 100 )</t>
  </si>
  <si>
    <t>Given Value</t>
  </si>
  <si>
    <t>Calculated: Solid Content in Volume / ( Total Dry Layer Thickness x Density )</t>
  </si>
  <si>
    <t>Calculated: Solid Content in Volume / Total Dry Layer Thickness</t>
  </si>
  <si>
    <t>Calculated: ( Total Dry Layer Thickness x Density ) / Solid Content In Volume</t>
  </si>
  <si>
    <t>Calculated: Total Dry Layer Thickness / Solid Content In Volume</t>
  </si>
  <si>
    <t>Calculated: Total Surface x Consumption in Weight</t>
  </si>
  <si>
    <t>Calculated: Total Surface x Consumption in Volume</t>
  </si>
  <si>
    <t>Don’t change these cells, they are busy doing math.</t>
  </si>
  <si>
    <t>These figures are the amounts of ZINGA and ZINGASOLV that are required!</t>
  </si>
  <si>
    <t>Total Consumption of ZINGA in Weight</t>
  </si>
  <si>
    <t>Total Consumption of ZINGA in Volume</t>
  </si>
  <si>
    <t>Total Quantity of ZINGASOLV Thinner in Volume</t>
  </si>
  <si>
    <t>You must enter this infromation.</t>
  </si>
  <si>
    <t>How thick of a layer is required once dry?</t>
  </si>
  <si>
    <t>How rough is the surface upon which ZINGA is being applied? Between 50 and 70 micron is ideal.</t>
  </si>
  <si>
    <t>How much ZINGA will you get on the metal and how much you will lose?</t>
  </si>
  <si>
    <t>What is the surface area of the structure upon which ZINGA is being applied?</t>
  </si>
  <si>
    <t>If you are spraying, depending on your method of application, the estimated amount of ZINGASOLV thinner required is between 10% to 25%.</t>
  </si>
  <si>
    <r>
      <rPr>
        <b/>
        <sz val="11"/>
        <color rgb="FF00B050"/>
        <rFont val="Calibri"/>
        <family val="2"/>
        <scheme val="minor"/>
      </rPr>
      <t>This is how much ZINGA you should buy by weight.</t>
    </r>
    <r>
      <rPr>
        <sz val="11"/>
        <color theme="1"/>
        <rFont val="Calibri"/>
        <family val="2"/>
        <scheme val="minor"/>
      </rPr>
      <t xml:space="preserve">  Calculated: Theoretical Consumption + Percentage of Loss</t>
    </r>
  </si>
  <si>
    <r>
      <rPr>
        <b/>
        <sz val="11"/>
        <color rgb="FF00B050"/>
        <rFont val="Calibri"/>
        <family val="2"/>
        <scheme val="minor"/>
      </rPr>
      <t>This is how much ZINGA you should buy by volume.</t>
    </r>
    <r>
      <rPr>
        <sz val="11"/>
        <color theme="1"/>
        <rFont val="Calibri"/>
        <family val="2"/>
        <scheme val="minor"/>
      </rPr>
      <t xml:space="preserve">  Calculated: ( Theoretical Consumption + Percentage of Loss ) / Density</t>
    </r>
  </si>
  <si>
    <r>
      <rPr>
        <b/>
        <sz val="11"/>
        <color rgb="FF00B050"/>
        <rFont val="Calibri"/>
        <family val="2"/>
        <scheme val="minor"/>
      </rPr>
      <t xml:space="preserve">This is how much </t>
    </r>
    <r>
      <rPr>
        <b/>
        <u/>
        <sz val="11"/>
        <color rgb="FF00B050"/>
        <rFont val="Calibri"/>
        <family val="2"/>
        <scheme val="minor"/>
      </rPr>
      <t>ZINGASOLV</t>
    </r>
    <r>
      <rPr>
        <b/>
        <sz val="11"/>
        <color rgb="FF00B050"/>
        <rFont val="Calibri"/>
        <family val="2"/>
        <scheme val="minor"/>
      </rPr>
      <t xml:space="preserve"> you should buy by volume. </t>
    </r>
    <r>
      <rPr>
        <sz val="11"/>
        <color theme="1"/>
        <rFont val="Calibri"/>
        <family val="2"/>
        <scheme val="minor"/>
      </rPr>
      <t xml:space="preserve"> Calculated: Percentage of Dilution x Total Consumption in Volume</t>
    </r>
  </si>
  <si>
    <t>lb</t>
  </si>
  <si>
    <t>gal</t>
  </si>
  <si>
    <t>ft^2</t>
  </si>
  <si>
    <r>
      <rPr>
        <b/>
        <u/>
        <sz val="11"/>
        <color theme="1"/>
        <rFont val="Calibri"/>
        <family val="2"/>
        <scheme val="minor"/>
      </rPr>
      <t>Metric</t>
    </r>
    <r>
      <rPr>
        <b/>
        <sz val="11"/>
        <color theme="1"/>
        <rFont val="Calibri"/>
        <family val="2"/>
        <scheme val="minor"/>
      </rPr>
      <t xml:space="preserve"> Unit Calculator ( see other tab for conversion help )</t>
    </r>
  </si>
  <si>
    <t>Microns</t>
  </si>
  <si>
    <t>Inches</t>
  </si>
  <si>
    <t>Microns to Inches</t>
  </si>
  <si>
    <t>Inches to Microns</t>
  </si>
  <si>
    <t>Square Meters to Square Feet</t>
  </si>
  <si>
    <t>Square Feet to Square Meters</t>
  </si>
  <si>
    <t>kg to lb</t>
  </si>
  <si>
    <t>kg</t>
  </si>
  <si>
    <t>lb to kg</t>
  </si>
  <si>
    <t>Liters to Gallons</t>
  </si>
  <si>
    <t>Gallons to Liters</t>
  </si>
  <si>
    <t>Use this spreadsheet to help with some common Metric and English unit conversion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</si>
</sst>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0.00000"/>
  </numFmts>
  <fonts count="10" x14ac:knownFonts="1"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b/>
      <u/>
      <sz val="11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color rgb="FF00B050"/>
      <name val="Calibri"/>
      <family val="2"/>
      <scheme val="minor"/>
    </font>
    <font>
      <b/>
      <sz val="11"/>
      <color rgb="FF00B05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2" fontId="0" fillId="0" borderId="0" xfId="0" applyNumberFormat="1"/>
    <xf numFmtId="2" fontId="0" fillId="0" borderId="0" xfId="0" quotePrefix="1" applyNumberFormat="1"/>
    <xf numFmtId="0" fontId="3" fillId="0" borderId="0" xfId="0" applyFont="1"/>
    <xf numFmtId="2" fontId="4" fillId="0" borderId="0" xfId="0" applyNumberFormat="1" applyFont="1"/>
    <xf numFmtId="0" fontId="4" fillId="0" borderId="0" xfId="0" applyFont="1"/>
    <xf numFmtId="0" fontId="2" fillId="0" borderId="0" xfId="0" applyFont="1"/>
    <xf numFmtId="0" fontId="0" fillId="0" borderId="0" xfId="0" applyAlignment="1">
      <alignment wrapText="1"/>
    </xf>
    <xf numFmtId="0" fontId="1" fillId="2" borderId="0" xfId="0" applyFont="1" applyFill="1"/>
    <xf numFmtId="2" fontId="1" fillId="2" borderId="0" xfId="0" applyNumberFormat="1" applyFont="1" applyFill="1"/>
    <xf numFmtId="0" fontId="5" fillId="0" borderId="0" xfId="0" applyFont="1"/>
    <xf numFmtId="0" fontId="6" fillId="0" borderId="0" xfId="0" applyFont="1"/>
    <xf numFmtId="2" fontId="7" fillId="0" borderId="0" xfId="0" applyNumberFormat="1" applyFont="1"/>
    <xf numFmtId="0" fontId="7" fillId="0" borderId="0" xfId="0" applyFont="1"/>
    <xf numFmtId="2" fontId="0" fillId="3" borderId="0" xfId="0" quotePrefix="1" applyNumberFormat="1" applyFill="1"/>
    <xf numFmtId="2" fontId="0" fillId="3" borderId="0" xfId="0" applyNumberFormat="1" applyFill="1"/>
    <xf numFmtId="2" fontId="0" fillId="0" borderId="1" xfId="0" applyNumberFormat="1" applyBorder="1"/>
    <xf numFmtId="165" fontId="0" fillId="0" borderId="0" xfId="0" applyNumberFormat="1"/>
    <xf numFmtId="0" fontId="0" fillId="0" borderId="0" xfId="0" applyAlignment="1">
      <alignment horizontal="right"/>
    </xf>
    <xf numFmtId="0" fontId="1" fillId="0" borderId="0" xfId="0" applyFont="1"/>
    <xf numFmtId="2" fontId="0" fillId="0" borderId="0" xfId="0" applyNumberFormat="1" applyFont="1"/>
    <xf numFmtId="0" fontId="0" fillId="0" borderId="0" xfId="0" applyFont="1"/>
    <xf numFmtId="2" fontId="0" fillId="0" borderId="2" xfId="0" applyNumberFormat="1" applyBorder="1"/>
    <xf numFmtId="165" fontId="0" fillId="3" borderId="3" xfId="0" applyNumberFormat="1" applyFill="1" applyBorder="1"/>
    <xf numFmtId="2" fontId="0" fillId="3" borderId="3" xfId="0" applyNumberFormat="1" applyFill="1" applyBorder="1"/>
    <xf numFmtId="165" fontId="0" fillId="0" borderId="2" xfId="0" applyNumberFormat="1" applyBorder="1"/>
    <xf numFmtId="0" fontId="0" fillId="0" borderId="1" xfId="0" applyBorder="1" applyAlignment="1">
      <alignment horizontal="right"/>
    </xf>
    <xf numFmtId="165" fontId="0" fillId="0" borderId="1" xfId="0" applyNumberFormat="1" applyBorder="1" applyAlignment="1">
      <alignment horizontal="center"/>
    </xf>
    <xf numFmtId="2" fontId="0" fillId="0" borderId="4" xfId="0" applyNumberFormat="1" applyBorder="1"/>
    <xf numFmtId="2" fontId="0" fillId="3" borderId="5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"/>
  <sheetViews>
    <sheetView tabSelected="1" workbookViewId="0">
      <selection sqref="A1:XFD1"/>
    </sheetView>
  </sheetViews>
  <sheetFormatPr defaultRowHeight="14.4" x14ac:dyDescent="0.3"/>
  <cols>
    <col min="1" max="1" width="41.21875" customWidth="1"/>
    <col min="2" max="2" width="16.88671875" style="1" customWidth="1"/>
    <col min="4" max="4" width="115.21875" customWidth="1"/>
  </cols>
  <sheetData>
    <row r="1" spans="1:4" s="5" customFormat="1" ht="21" x14ac:dyDescent="0.4">
      <c r="A1" s="3" t="s">
        <v>0</v>
      </c>
      <c r="B1" s="4"/>
    </row>
    <row r="2" spans="1:4" s="5" customFormat="1" ht="9" customHeight="1" x14ac:dyDescent="0.4">
      <c r="A2" s="3"/>
      <c r="B2" s="4"/>
    </row>
    <row r="3" spans="1:4" x14ac:dyDescent="0.3">
      <c r="A3" s="6" t="s">
        <v>59</v>
      </c>
    </row>
    <row r="4" spans="1:4" x14ac:dyDescent="0.3">
      <c r="A4" s="6"/>
    </row>
    <row r="5" spans="1:4" s="8" customFormat="1" x14ac:dyDescent="0.3">
      <c r="A5" s="8" t="s">
        <v>47</v>
      </c>
      <c r="B5" s="9"/>
      <c r="C5" s="8" t="s">
        <v>17</v>
      </c>
    </row>
    <row r="6" spans="1:4" x14ac:dyDescent="0.3">
      <c r="A6" t="s">
        <v>1</v>
      </c>
      <c r="B6" s="16">
        <v>80</v>
      </c>
      <c r="C6" t="s">
        <v>18</v>
      </c>
      <c r="D6" t="s">
        <v>48</v>
      </c>
    </row>
    <row r="7" spans="1:4" x14ac:dyDescent="0.3">
      <c r="A7" t="s">
        <v>3</v>
      </c>
      <c r="B7" s="16">
        <v>60</v>
      </c>
      <c r="C7" t="s">
        <v>19</v>
      </c>
      <c r="D7" t="s">
        <v>49</v>
      </c>
    </row>
    <row r="8" spans="1:4" x14ac:dyDescent="0.3">
      <c r="A8" t="s">
        <v>12</v>
      </c>
      <c r="B8" s="16">
        <v>23.22</v>
      </c>
      <c r="C8" t="s">
        <v>26</v>
      </c>
      <c r="D8" t="s">
        <v>51</v>
      </c>
    </row>
    <row r="9" spans="1:4" x14ac:dyDescent="0.3">
      <c r="A9" t="s">
        <v>15</v>
      </c>
      <c r="B9" s="16">
        <v>10</v>
      </c>
      <c r="C9" t="s">
        <v>21</v>
      </c>
      <c r="D9" t="s">
        <v>50</v>
      </c>
    </row>
    <row r="10" spans="1:4" x14ac:dyDescent="0.3">
      <c r="A10" t="s">
        <v>16</v>
      </c>
      <c r="B10" s="16">
        <v>0</v>
      </c>
      <c r="C10" t="s">
        <v>21</v>
      </c>
      <c r="D10" t="s">
        <v>52</v>
      </c>
    </row>
    <row r="12" spans="1:4" s="13" customFormat="1" x14ac:dyDescent="0.3">
      <c r="A12" s="11" t="s">
        <v>43</v>
      </c>
      <c r="B12" s="12"/>
    </row>
    <row r="13" spans="1:4" x14ac:dyDescent="0.3">
      <c r="A13" t="s">
        <v>44</v>
      </c>
      <c r="B13" s="14">
        <f>SUM(B9/100*B29,B29)</f>
        <v>12.933940344827583</v>
      </c>
      <c r="C13" t="s">
        <v>27</v>
      </c>
      <c r="D13" s="7" t="s">
        <v>53</v>
      </c>
    </row>
    <row r="14" spans="1:4" x14ac:dyDescent="0.3">
      <c r="A14" t="s">
        <v>45</v>
      </c>
      <c r="B14" s="15">
        <f>B13/B23</f>
        <v>4.8441724137931024</v>
      </c>
      <c r="C14" t="s">
        <v>29</v>
      </c>
      <c r="D14" t="s">
        <v>54</v>
      </c>
    </row>
    <row r="15" spans="1:4" x14ac:dyDescent="0.3">
      <c r="A15" t="s">
        <v>46</v>
      </c>
      <c r="B15" s="15">
        <f>(B10/100)*B14</f>
        <v>0</v>
      </c>
      <c r="C15" t="s">
        <v>29</v>
      </c>
      <c r="D15" t="s">
        <v>55</v>
      </c>
    </row>
    <row r="18" spans="1:4" x14ac:dyDescent="0.3">
      <c r="A18" s="10" t="s">
        <v>42</v>
      </c>
    </row>
    <row r="19" spans="1:4" x14ac:dyDescent="0.3">
      <c r="A19" t="s">
        <v>2</v>
      </c>
      <c r="B19" s="1">
        <f>B6/(B24/100)</f>
        <v>137.93103448275863</v>
      </c>
      <c r="C19" t="s">
        <v>18</v>
      </c>
      <c r="D19" t="s">
        <v>30</v>
      </c>
    </row>
    <row r="20" spans="1:4" x14ac:dyDescent="0.3">
      <c r="A20" t="s">
        <v>32</v>
      </c>
      <c r="B20" s="1">
        <f>(B7/2)/(B24/100)</f>
        <v>51.724137931034484</v>
      </c>
      <c r="C20" t="s">
        <v>18</v>
      </c>
      <c r="D20" t="s">
        <v>31</v>
      </c>
    </row>
    <row r="21" spans="1:4" x14ac:dyDescent="0.3">
      <c r="A21" t="s">
        <v>4</v>
      </c>
      <c r="B21" s="1">
        <f>B19+B20</f>
        <v>189.65517241379311</v>
      </c>
      <c r="C21" t="s">
        <v>18</v>
      </c>
      <c r="D21" t="s">
        <v>33</v>
      </c>
    </row>
    <row r="22" spans="1:4" x14ac:dyDescent="0.3">
      <c r="A22" t="s">
        <v>5</v>
      </c>
      <c r="B22" s="1">
        <f>B21*(B24/100)</f>
        <v>110</v>
      </c>
      <c r="C22" t="s">
        <v>18</v>
      </c>
      <c r="D22" t="s">
        <v>34</v>
      </c>
    </row>
    <row r="23" spans="1:4" x14ac:dyDescent="0.3">
      <c r="A23" t="s">
        <v>6</v>
      </c>
      <c r="B23" s="1">
        <v>2.67</v>
      </c>
      <c r="C23" t="s">
        <v>20</v>
      </c>
      <c r="D23" t="s">
        <v>35</v>
      </c>
    </row>
    <row r="24" spans="1:4" x14ac:dyDescent="0.3">
      <c r="A24" t="s">
        <v>7</v>
      </c>
      <c r="B24" s="1">
        <v>58</v>
      </c>
      <c r="C24" t="s">
        <v>21</v>
      </c>
      <c r="D24" t="s">
        <v>35</v>
      </c>
    </row>
    <row r="25" spans="1:4" x14ac:dyDescent="0.3">
      <c r="A25" t="s">
        <v>8</v>
      </c>
      <c r="B25" s="2">
        <f>IF(B22=0,0,B24*10/(B22*B23))</f>
        <v>1.9748042219952333</v>
      </c>
      <c r="C25" t="s">
        <v>22</v>
      </c>
      <c r="D25" t="s">
        <v>36</v>
      </c>
    </row>
    <row r="26" spans="1:4" x14ac:dyDescent="0.3">
      <c r="A26" t="s">
        <v>9</v>
      </c>
      <c r="B26" s="2">
        <f>IF(B22=0,0,B24*10/B22)</f>
        <v>5.2727272727272725</v>
      </c>
      <c r="C26" t="s">
        <v>23</v>
      </c>
      <c r="D26" t="s">
        <v>37</v>
      </c>
    </row>
    <row r="27" spans="1:4" x14ac:dyDescent="0.3">
      <c r="A27" t="s">
        <v>10</v>
      </c>
      <c r="B27" s="1">
        <f>(B22*B23)/(B24*10)</f>
        <v>0.50637931034482753</v>
      </c>
      <c r="C27" t="s">
        <v>24</v>
      </c>
      <c r="D27" t="s">
        <v>38</v>
      </c>
    </row>
    <row r="28" spans="1:4" x14ac:dyDescent="0.3">
      <c r="A28" t="s">
        <v>11</v>
      </c>
      <c r="B28" s="1">
        <f>B22/(B24*10)</f>
        <v>0.18965517241379309</v>
      </c>
      <c r="C28" t="s">
        <v>25</v>
      </c>
      <c r="D28" t="s">
        <v>39</v>
      </c>
    </row>
    <row r="29" spans="1:4" x14ac:dyDescent="0.3">
      <c r="A29" t="s">
        <v>13</v>
      </c>
      <c r="B29" s="1">
        <f>B8*B27</f>
        <v>11.758127586206895</v>
      </c>
      <c r="C29" t="s">
        <v>27</v>
      </c>
      <c r="D29" t="s">
        <v>40</v>
      </c>
    </row>
    <row r="30" spans="1:4" x14ac:dyDescent="0.3">
      <c r="A30" t="s">
        <v>14</v>
      </c>
      <c r="B30" s="1">
        <f>B8*B28</f>
        <v>4.4037931034482751</v>
      </c>
      <c r="C30" t="s">
        <v>28</v>
      </c>
      <c r="D30" t="s">
        <v>41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workbookViewId="0">
      <selection activeCell="F22" sqref="F22"/>
    </sheetView>
  </sheetViews>
  <sheetFormatPr defaultRowHeight="14.4" x14ac:dyDescent="0.3"/>
  <cols>
    <col min="1" max="1" width="2.77734375" customWidth="1"/>
    <col min="2" max="2" width="8.88671875" style="18"/>
    <col min="3" max="3" width="15.5546875" style="17" bestFit="1" customWidth="1"/>
    <col min="4" max="4" width="2.77734375" customWidth="1"/>
    <col min="5" max="5" width="8.88671875" style="18"/>
    <col min="6" max="6" width="25.44140625" bestFit="1" customWidth="1"/>
  </cols>
  <sheetData>
    <row r="1" spans="1:6" s="21" customFormat="1" x14ac:dyDescent="0.3">
      <c r="A1" s="19" t="s">
        <v>71</v>
      </c>
      <c r="B1" s="20"/>
    </row>
    <row r="2" spans="1:6" ht="9" customHeight="1" x14ac:dyDescent="0.3"/>
    <row r="3" spans="1:6" x14ac:dyDescent="0.3">
      <c r="B3" s="26"/>
      <c r="C3" s="27" t="s">
        <v>62</v>
      </c>
      <c r="E3" s="26"/>
      <c r="F3" s="27" t="s">
        <v>64</v>
      </c>
    </row>
    <row r="4" spans="1:6" x14ac:dyDescent="0.3">
      <c r="B4" s="26" t="s">
        <v>60</v>
      </c>
      <c r="C4" s="22">
        <v>80</v>
      </c>
      <c r="E4" s="26" t="s">
        <v>26</v>
      </c>
      <c r="F4" s="22">
        <v>1</v>
      </c>
    </row>
    <row r="5" spans="1:6" x14ac:dyDescent="0.3">
      <c r="B5" s="26" t="s">
        <v>61</v>
      </c>
      <c r="C5" s="23">
        <f>C4*0.0000393700787</f>
        <v>3.1496062959999998E-3</v>
      </c>
      <c r="E5" s="26" t="s">
        <v>58</v>
      </c>
      <c r="F5" s="24">
        <f>F4*10.7639</f>
        <v>10.7639</v>
      </c>
    </row>
    <row r="6" spans="1:6" x14ac:dyDescent="0.3">
      <c r="F6" s="17"/>
    </row>
    <row r="7" spans="1:6" x14ac:dyDescent="0.3">
      <c r="B7" s="26"/>
      <c r="C7" s="27" t="s">
        <v>63</v>
      </c>
      <c r="E7" s="26"/>
      <c r="F7" s="27" t="s">
        <v>65</v>
      </c>
    </row>
    <row r="8" spans="1:6" x14ac:dyDescent="0.3">
      <c r="B8" s="26" t="s">
        <v>61</v>
      </c>
      <c r="C8" s="25">
        <v>3.15E-3</v>
      </c>
      <c r="E8" s="26" t="s">
        <v>58</v>
      </c>
      <c r="F8" s="28">
        <v>1</v>
      </c>
    </row>
    <row r="9" spans="1:6" x14ac:dyDescent="0.3">
      <c r="B9" s="26" t="s">
        <v>60</v>
      </c>
      <c r="C9" s="24">
        <f>C8*25400</f>
        <v>80.010000000000005</v>
      </c>
      <c r="E9" s="26" t="s">
        <v>26</v>
      </c>
      <c r="F9" s="29">
        <f>F8*0.092903</f>
        <v>9.2902999999999999E-2</v>
      </c>
    </row>
    <row r="11" spans="1:6" x14ac:dyDescent="0.3">
      <c r="B11" s="26"/>
      <c r="C11" s="27" t="s">
        <v>66</v>
      </c>
      <c r="E11" s="26"/>
      <c r="F11" s="27" t="s">
        <v>69</v>
      </c>
    </row>
    <row r="12" spans="1:6" x14ac:dyDescent="0.3">
      <c r="B12" s="26" t="s">
        <v>67</v>
      </c>
      <c r="C12" s="22">
        <v>5</v>
      </c>
      <c r="E12" s="26" t="s">
        <v>29</v>
      </c>
      <c r="F12" s="22">
        <v>1</v>
      </c>
    </row>
    <row r="13" spans="1:6" x14ac:dyDescent="0.3">
      <c r="B13" s="26" t="s">
        <v>56</v>
      </c>
      <c r="C13" s="24">
        <f>C12*2.20462</f>
        <v>11.023099999999999</v>
      </c>
      <c r="E13" s="26" t="s">
        <v>57</v>
      </c>
      <c r="F13" s="24">
        <f>F12*0.264172</f>
        <v>0.26417200000000002</v>
      </c>
    </row>
    <row r="15" spans="1:6" x14ac:dyDescent="0.3">
      <c r="B15" s="26"/>
      <c r="C15" s="27" t="s">
        <v>68</v>
      </c>
      <c r="E15" s="26"/>
      <c r="F15" s="27" t="s">
        <v>70</v>
      </c>
    </row>
    <row r="16" spans="1:6" x14ac:dyDescent="0.3">
      <c r="B16" s="26" t="s">
        <v>56</v>
      </c>
      <c r="C16" s="22">
        <v>1</v>
      </c>
      <c r="E16" s="26" t="s">
        <v>57</v>
      </c>
      <c r="F16" s="22">
        <v>1</v>
      </c>
    </row>
    <row r="17" spans="2:6" x14ac:dyDescent="0.3">
      <c r="B17" s="26" t="s">
        <v>67</v>
      </c>
      <c r="C17" s="24">
        <f>C16*0.453592</f>
        <v>0.453592</v>
      </c>
      <c r="E17" s="26" t="s">
        <v>29</v>
      </c>
      <c r="F17" s="24">
        <f>F16*3.78541</f>
        <v>3.7854100000000002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METRIC</vt:lpstr>
      <vt:lpstr>Conversion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Rudnicki, Brandon</dc:creator>
  <cp:lastModifiedBy>Rudnicki, Brandon</cp:lastModifiedBy>
  <dcterms:created xsi:type="dcterms:W3CDTF">2014-03-04T02:04:10Z</dcterms:created>
  <dcterms:modified xsi:type="dcterms:W3CDTF">2014-03-05T21:42:14Z</dcterms:modified>
</cp:coreProperties>
</file>